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526"/>
  <workbookPr autoCompressPictures="0"/>
  <bookViews>
    <workbookView xWindow="-560" yWindow="220" windowWidth="23340" windowHeight="1650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0" i="1" l="1"/>
  <c r="I30" i="1"/>
  <c r="J30" i="1"/>
  <c r="H36" i="1"/>
  <c r="I36" i="1"/>
  <c r="J36" i="1"/>
  <c r="H42" i="1"/>
  <c r="I42" i="1"/>
  <c r="J42" i="1"/>
  <c r="H48" i="1"/>
  <c r="I48" i="1"/>
  <c r="J48" i="1"/>
  <c r="H54" i="1"/>
  <c r="I54" i="1"/>
  <c r="J54" i="1"/>
  <c r="H60" i="1"/>
  <c r="I60" i="1"/>
  <c r="J60" i="1"/>
  <c r="H66" i="1"/>
  <c r="I66" i="1"/>
  <c r="J66" i="1"/>
  <c r="J68" i="1"/>
  <c r="H44" i="1"/>
  <c r="H32" i="1"/>
  <c r="H50" i="1"/>
  <c r="H56" i="1"/>
  <c r="H62" i="1"/>
  <c r="H38" i="1"/>
  <c r="H26" i="1"/>
  <c r="I21" i="1"/>
  <c r="H29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H40" i="1"/>
  <c r="H28" i="1"/>
  <c r="I29" i="1"/>
  <c r="I28" i="1"/>
  <c r="I27" i="1"/>
  <c r="H41" i="1"/>
  <c r="I41" i="1"/>
  <c r="H65" i="1"/>
  <c r="I65" i="1"/>
  <c r="H59" i="1"/>
  <c r="I59" i="1"/>
  <c r="H53" i="1"/>
  <c r="I53" i="1"/>
  <c r="H35" i="1"/>
  <c r="I35" i="1"/>
  <c r="H47" i="1"/>
  <c r="I47" i="1"/>
  <c r="I40" i="1"/>
  <c r="H64" i="1"/>
  <c r="I64" i="1"/>
  <c r="H58" i="1"/>
  <c r="I58" i="1"/>
  <c r="H52" i="1"/>
  <c r="I52" i="1"/>
  <c r="H34" i="1"/>
  <c r="I34" i="1"/>
  <c r="H46" i="1"/>
  <c r="I46" i="1"/>
  <c r="I39" i="1"/>
  <c r="I63" i="1"/>
  <c r="I57" i="1"/>
  <c r="I51" i="1"/>
  <c r="I33" i="1"/>
  <c r="I45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</calcChain>
</file>

<file path=xl/sharedStrings.xml><?xml version="1.0" encoding="utf-8"?>
<sst xmlns="http://schemas.openxmlformats.org/spreadsheetml/2006/main" count="137" uniqueCount="79">
  <si>
    <t>Pricing Market Analysis</t>
  </si>
  <si>
    <t>Small Work</t>
  </si>
  <si>
    <t>Medium Work</t>
  </si>
  <si>
    <t>Large Work</t>
  </si>
  <si>
    <t>Artist Name</t>
  </si>
  <si>
    <t>Image</t>
  </si>
  <si>
    <t>Height</t>
  </si>
  <si>
    <t>Width</t>
  </si>
  <si>
    <t xml:space="preserve">Depth </t>
  </si>
  <si>
    <t>Price</t>
  </si>
  <si>
    <t>Price per Inch</t>
  </si>
  <si>
    <t>always enter 1 for paintings &amp; 2D art</t>
  </si>
  <si>
    <t>Do not include "$" or "."</t>
  </si>
  <si>
    <t>square inch or cubic inch price - calculated automatically</t>
  </si>
  <si>
    <t>Average</t>
  </si>
  <si>
    <t>Gallery/Venue</t>
  </si>
  <si>
    <t>Barbara Nilsson</t>
  </si>
  <si>
    <t>Artists Site</t>
  </si>
  <si>
    <t>El Corazon</t>
  </si>
  <si>
    <t>Juxtaposition II</t>
  </si>
  <si>
    <t>Saatchi Art</t>
  </si>
  <si>
    <t>Jamie Lee Hoffer</t>
  </si>
  <si>
    <t>Artful Home</t>
  </si>
  <si>
    <t>Primordial Drifters #2</t>
  </si>
  <si>
    <t>Jodi Reeb</t>
  </si>
  <si>
    <t>Gia Whitlock</t>
  </si>
  <si>
    <t>15th Street Gallery</t>
  </si>
  <si>
    <t>Disneyland #7</t>
  </si>
  <si>
    <t>Shawna Moore</t>
  </si>
  <si>
    <t>Gallery Mar</t>
  </si>
  <si>
    <t>Blurred Boundaries</t>
  </si>
  <si>
    <t>Patricia Baldwin Seggebruch</t>
  </si>
  <si>
    <t>Xanadu Gallery</t>
  </si>
  <si>
    <t>Miraculous Simplicity</t>
  </si>
  <si>
    <t>Dianna Wooley</t>
  </si>
  <si>
    <t>Subtle Surface Contact</t>
  </si>
  <si>
    <t>Deborah Bridges</t>
  </si>
  <si>
    <t>The Alexander Gallery</t>
  </si>
  <si>
    <t>Storm</t>
  </si>
  <si>
    <t>Correlation #1</t>
  </si>
  <si>
    <t>Drifting Above the Fray</t>
  </si>
  <si>
    <t>Blue Line Arts</t>
  </si>
  <si>
    <t>Claudia Marseille</t>
  </si>
  <si>
    <t>Seager Gray Gallery</t>
  </si>
  <si>
    <t>I Can't Quite Remember</t>
  </si>
  <si>
    <t>Jo Moniz</t>
  </si>
  <si>
    <t>Sig 4</t>
  </si>
  <si>
    <t>Water Works Gallery</t>
  </si>
  <si>
    <t>Chicago Art Source</t>
  </si>
  <si>
    <t>Jane Guthrie</t>
  </si>
  <si>
    <t>The Color of Sky Reflected on Water 4</t>
  </si>
  <si>
    <t xml:space="preserve">Robin Cole Smith </t>
  </si>
  <si>
    <t>Gallery 1261</t>
  </si>
  <si>
    <t>Ghost II</t>
  </si>
  <si>
    <t>Julia Jensen</t>
  </si>
  <si>
    <t>West Branch Gallery</t>
  </si>
  <si>
    <t>Indigo Composition</t>
  </si>
  <si>
    <t>Brad Ellis</t>
  </si>
  <si>
    <t>Russell Collection</t>
  </si>
  <si>
    <t>Dash #19</t>
  </si>
  <si>
    <t>Drifting North</t>
  </si>
  <si>
    <t>My Current Method</t>
  </si>
  <si>
    <t xml:space="preserve"> </t>
  </si>
  <si>
    <t>And So The Race Begins</t>
  </si>
  <si>
    <t>My Website</t>
  </si>
  <si>
    <t>Carousing On Cloud 9</t>
  </si>
  <si>
    <t>It's Complicated</t>
  </si>
  <si>
    <t>Relaxing With Friends</t>
  </si>
  <si>
    <t>Apply Avg My Pricing</t>
  </si>
  <si>
    <t>Base</t>
  </si>
  <si>
    <t>Base + Sq Inch</t>
  </si>
  <si>
    <t>A Li'l Rust</t>
  </si>
  <si>
    <t>$ Per Sq Inc</t>
  </si>
  <si>
    <t>Square Inch Price</t>
  </si>
  <si>
    <t>Apply Resarch Avg</t>
  </si>
  <si>
    <t>Mine coverted to Sq In</t>
  </si>
  <si>
    <t>Convert Current Pricing to Sq Inch Average</t>
  </si>
  <si>
    <t>Avg Per Square Inch</t>
  </si>
  <si>
    <t>Ellen Koment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</si>
</sst>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164" formatCode="&quot;$&quot;#,##0.00"/>
    <numFmt numFmtId="165" formatCode="&quot;$&quot;#,##0"/>
  </numFmts>
  <fonts count="10" x14ac:knownFonts="1">
    <font>
      <sz val="10"/>
      <color rgb="FF000000"/>
      <name val="Arial"/>
    </font>
    <font>
      <sz val="14"/>
      <color rgb="FFF3F3F3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36"/>
      <name val="Arial"/>
      <family val="2"/>
    </font>
    <font>
      <b/>
      <sz val="14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3">
    <fill>
      <patternFill patternType="none"/>
    </fill>
    <fill>
      <patternFill patternType="gray125"/>
    </fill>
    <fill>
      <patternFill patternType="solid">
        <fgColor rgb="FF666666"/>
        <bgColor rgb="FF666666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theme="1" tint="0.14999847407452621"/>
        <bgColor rgb="FFEFEFEF"/>
      </patternFill>
    </fill>
    <fill>
      <patternFill patternType="solid">
        <fgColor theme="1" tint="0.14999847407452621"/>
        <bgColor rgb="FFCCCC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EFEFE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EFEFEF"/>
      </patternFill>
    </fill>
    <fill>
      <patternFill patternType="solid">
        <fgColor rgb="FFFDE9D9"/>
        <bgColor rgb="FFEFEFEF"/>
      </patternFill>
    </fill>
    <fill>
      <patternFill patternType="solid">
        <fgColor rgb="FFF3FFBA"/>
        <bgColor rgb="FFEFEFEF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68"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/>
    <xf numFmtId="0" fontId="3" fillId="3" borderId="4" xfId="0" applyFont="1" applyFill="1" applyBorder="1" applyAlignment="1"/>
    <xf numFmtId="0" fontId="3" fillId="3" borderId="0" xfId="0" applyFont="1" applyFill="1" applyAlignment="1"/>
    <xf numFmtId="0" fontId="3" fillId="4" borderId="4" xfId="0" applyFont="1" applyFill="1" applyBorder="1" applyAlignment="1"/>
    <xf numFmtId="0" fontId="3" fillId="4" borderId="0" xfId="0" applyFont="1" applyFill="1" applyAlignment="1"/>
    <xf numFmtId="0" fontId="3" fillId="3" borderId="5" xfId="0" applyFont="1" applyFill="1" applyBorder="1" applyAlignment="1"/>
    <xf numFmtId="0" fontId="2" fillId="0" borderId="0" xfId="0" applyFont="1" applyAlignment="1">
      <alignment horizontal="center" vertical="center"/>
    </xf>
    <xf numFmtId="0" fontId="2" fillId="0" borderId="0" xfId="0" applyFont="1" applyAlignment="1"/>
    <xf numFmtId="2" fontId="2" fillId="0" borderId="0" xfId="0" applyNumberFormat="1" applyFont="1"/>
    <xf numFmtId="0" fontId="4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/>
    <xf numFmtId="164" fontId="2" fillId="3" borderId="6" xfId="0" applyNumberFormat="1" applyFont="1" applyFill="1" applyBorder="1"/>
    <xf numFmtId="0" fontId="2" fillId="4" borderId="6" xfId="0" applyFont="1" applyFill="1" applyBorder="1" applyAlignment="1"/>
    <xf numFmtId="164" fontId="2" fillId="4" borderId="6" xfId="0" applyNumberFormat="1" applyFont="1" applyFill="1" applyBorder="1"/>
    <xf numFmtId="0" fontId="2" fillId="4" borderId="6" xfId="0" applyFont="1" applyFill="1" applyBorder="1"/>
    <xf numFmtId="0" fontId="2" fillId="3" borderId="6" xfId="0" applyFont="1" applyFill="1" applyBorder="1"/>
    <xf numFmtId="0" fontId="0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64" fontId="0" fillId="0" borderId="0" xfId="0" applyNumberFormat="1" applyFont="1" applyAlignment="1"/>
    <xf numFmtId="164" fontId="0" fillId="9" borderId="0" xfId="0" applyNumberFormat="1" applyFont="1" applyFill="1" applyAlignment="1"/>
    <xf numFmtId="164" fontId="2" fillId="12" borderId="0" xfId="0" applyNumberFormat="1" applyFont="1" applyFill="1" applyBorder="1" applyAlignment="1"/>
    <xf numFmtId="0" fontId="2" fillId="3" borderId="7" xfId="0" applyFont="1" applyFill="1" applyBorder="1" applyAlignment="1"/>
    <xf numFmtId="164" fontId="2" fillId="3" borderId="7" xfId="0" applyNumberFormat="1" applyFont="1" applyFill="1" applyBorder="1"/>
    <xf numFmtId="165" fontId="2" fillId="3" borderId="7" xfId="0" applyNumberFormat="1" applyFont="1" applyFill="1" applyBorder="1" applyAlignment="1"/>
    <xf numFmtId="0" fontId="0" fillId="0" borderId="8" xfId="0" applyFont="1" applyBorder="1" applyAlignment="1"/>
    <xf numFmtId="6" fontId="0" fillId="0" borderId="8" xfId="0" applyNumberFormat="1" applyFont="1" applyBorder="1" applyAlignment="1"/>
    <xf numFmtId="165" fontId="2" fillId="0" borderId="8" xfId="0" applyNumberFormat="1" applyFont="1" applyFill="1" applyBorder="1"/>
    <xf numFmtId="0" fontId="2" fillId="8" borderId="8" xfId="0" applyFont="1" applyFill="1" applyBorder="1" applyAlignment="1"/>
    <xf numFmtId="164" fontId="2" fillId="8" borderId="8" xfId="0" applyNumberFormat="1" applyFont="1" applyFill="1" applyBorder="1"/>
    <xf numFmtId="165" fontId="2" fillId="8" borderId="8" xfId="0" applyNumberFormat="1" applyFont="1" applyFill="1" applyBorder="1" applyAlignment="1"/>
    <xf numFmtId="0" fontId="2" fillId="10" borderId="8" xfId="0" applyFont="1" applyFill="1" applyBorder="1" applyAlignment="1"/>
    <xf numFmtId="164" fontId="2" fillId="10" borderId="8" xfId="0" applyNumberFormat="1" applyFont="1" applyFill="1" applyBorder="1"/>
    <xf numFmtId="165" fontId="2" fillId="10" borderId="8" xfId="0" applyNumberFormat="1" applyFont="1" applyFill="1" applyBorder="1" applyAlignment="1"/>
    <xf numFmtId="0" fontId="2" fillId="12" borderId="8" xfId="0" applyFont="1" applyFill="1" applyBorder="1" applyAlignment="1"/>
    <xf numFmtId="164" fontId="2" fillId="12" borderId="8" xfId="0" applyNumberFormat="1" applyFont="1" applyFill="1" applyBorder="1"/>
    <xf numFmtId="165" fontId="2" fillId="12" borderId="8" xfId="0" applyNumberFormat="1" applyFont="1" applyFill="1" applyBorder="1" applyAlignment="1"/>
    <xf numFmtId="0" fontId="2" fillId="11" borderId="8" xfId="0" applyFont="1" applyFill="1" applyBorder="1" applyAlignment="1"/>
    <xf numFmtId="164" fontId="2" fillId="11" borderId="8" xfId="0" applyNumberFormat="1" applyFont="1" applyFill="1" applyBorder="1" applyAlignment="1"/>
    <xf numFmtId="164" fontId="2" fillId="12" borderId="8" xfId="0" applyNumberFormat="1" applyFont="1" applyFill="1" applyBorder="1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wrapText="1"/>
    </xf>
    <xf numFmtId="0" fontId="2" fillId="0" borderId="0" xfId="0" applyFont="1" applyFill="1" applyBorder="1" applyAlignment="1"/>
    <xf numFmtId="164" fontId="2" fillId="0" borderId="0" xfId="0" applyNumberFormat="1" applyFont="1" applyFill="1" applyBorder="1" applyAlignment="1"/>
    <xf numFmtId="165" fontId="2" fillId="0" borderId="0" xfId="0" applyNumberFormat="1" applyFont="1" applyFill="1" applyBorder="1" applyAlignment="1"/>
    <xf numFmtId="2" fontId="2" fillId="0" borderId="0" xfId="0" applyNumberFormat="1" applyFont="1" applyFill="1"/>
    <xf numFmtId="164" fontId="2" fillId="7" borderId="0" xfId="0" applyNumberFormat="1" applyFont="1" applyFill="1"/>
    <xf numFmtId="6" fontId="2" fillId="0" borderId="0" xfId="0" applyNumberFormat="1" applyFont="1" applyFill="1" applyBorder="1" applyAlignment="1"/>
    <xf numFmtId="0" fontId="0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6" fillId="0" borderId="0" xfId="0" applyFont="1" applyAlignment="1">
      <alignment horizontal="center"/>
    </xf>
    <xf numFmtId="0" fontId="0" fillId="0" borderId="0" xfId="0" applyFont="1" applyAlignment="1"/>
  </cellXfs>
  <cellStyles count="20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25401</xdr:colOff>
      <xdr:row>4</xdr:row>
      <xdr:rowOff>42333</xdr:rowOff>
    </xdr:from>
    <xdr:to>
      <xdr:col>3</xdr:col>
      <xdr:colOff>546609</xdr:colOff>
      <xdr:row>4</xdr:row>
      <xdr:rowOff>563541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1" y="1574800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33867</xdr:colOff>
      <xdr:row>5</xdr:row>
      <xdr:rowOff>33867</xdr:rowOff>
    </xdr:from>
    <xdr:to>
      <xdr:col>3</xdr:col>
      <xdr:colOff>555075</xdr:colOff>
      <xdr:row>5</xdr:row>
      <xdr:rowOff>555075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4667" y="2396067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6</xdr:row>
      <xdr:rowOff>25401</xdr:rowOff>
    </xdr:from>
    <xdr:to>
      <xdr:col>3</xdr:col>
      <xdr:colOff>546608</xdr:colOff>
      <xdr:row>6</xdr:row>
      <xdr:rowOff>546609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86200" y="3217334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7</xdr:row>
      <xdr:rowOff>25400</xdr:rowOff>
    </xdr:from>
    <xdr:to>
      <xdr:col>3</xdr:col>
      <xdr:colOff>546608</xdr:colOff>
      <xdr:row>7</xdr:row>
      <xdr:rowOff>546608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6200" y="4047067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8</xdr:row>
      <xdr:rowOff>25400</xdr:rowOff>
    </xdr:from>
    <xdr:to>
      <xdr:col>3</xdr:col>
      <xdr:colOff>546608</xdr:colOff>
      <xdr:row>8</xdr:row>
      <xdr:rowOff>546608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0" y="4876800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9</xdr:row>
      <xdr:rowOff>16934</xdr:rowOff>
    </xdr:from>
    <xdr:to>
      <xdr:col>3</xdr:col>
      <xdr:colOff>546609</xdr:colOff>
      <xdr:row>9</xdr:row>
      <xdr:rowOff>538142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6201" y="5698067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10</xdr:row>
      <xdr:rowOff>16933</xdr:rowOff>
    </xdr:from>
    <xdr:to>
      <xdr:col>3</xdr:col>
      <xdr:colOff>546608</xdr:colOff>
      <xdr:row>10</xdr:row>
      <xdr:rowOff>538141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6200" y="6527800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</xdr:colOff>
      <xdr:row>11</xdr:row>
      <xdr:rowOff>25400</xdr:rowOff>
    </xdr:from>
    <xdr:to>
      <xdr:col>3</xdr:col>
      <xdr:colOff>538141</xdr:colOff>
      <xdr:row>11</xdr:row>
      <xdr:rowOff>546608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77733" y="7366000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13</xdr:row>
      <xdr:rowOff>25400</xdr:rowOff>
    </xdr:from>
    <xdr:to>
      <xdr:col>3</xdr:col>
      <xdr:colOff>546608</xdr:colOff>
      <xdr:row>13</xdr:row>
      <xdr:rowOff>720734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6200" y="9025467"/>
          <a:ext cx="521208" cy="695334"/>
        </a:xfrm>
        <a:prstGeom prst="rect">
          <a:avLst/>
        </a:prstGeom>
      </xdr:spPr>
    </xdr:pic>
    <xdr:clientData/>
  </xdr:twoCellAnchor>
  <xdr:twoCellAnchor editAs="oneCell">
    <xdr:from>
      <xdr:col>3</xdr:col>
      <xdr:colOff>16934</xdr:colOff>
      <xdr:row>12</xdr:row>
      <xdr:rowOff>25401</xdr:rowOff>
    </xdr:from>
    <xdr:to>
      <xdr:col>3</xdr:col>
      <xdr:colOff>537418</xdr:colOff>
      <xdr:row>12</xdr:row>
      <xdr:rowOff>677334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77734" y="8195734"/>
          <a:ext cx="520484" cy="651933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</xdr:colOff>
      <xdr:row>14</xdr:row>
      <xdr:rowOff>8467</xdr:rowOff>
    </xdr:from>
    <xdr:to>
      <xdr:col>3</xdr:col>
      <xdr:colOff>538141</xdr:colOff>
      <xdr:row>14</xdr:row>
      <xdr:rowOff>529675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77733" y="9838267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16934</xdr:colOff>
      <xdr:row>15</xdr:row>
      <xdr:rowOff>16934</xdr:rowOff>
    </xdr:from>
    <xdr:to>
      <xdr:col>3</xdr:col>
      <xdr:colOff>539492</xdr:colOff>
      <xdr:row>15</xdr:row>
      <xdr:rowOff>538142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77734" y="10676467"/>
          <a:ext cx="52255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16934</xdr:colOff>
      <xdr:row>16</xdr:row>
      <xdr:rowOff>16933</xdr:rowOff>
    </xdr:from>
    <xdr:to>
      <xdr:col>3</xdr:col>
      <xdr:colOff>538142</xdr:colOff>
      <xdr:row>16</xdr:row>
      <xdr:rowOff>538141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77734" y="11506200"/>
          <a:ext cx="521208" cy="521208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</xdr:colOff>
      <xdr:row>17</xdr:row>
      <xdr:rowOff>16933</xdr:rowOff>
    </xdr:from>
    <xdr:to>
      <xdr:col>3</xdr:col>
      <xdr:colOff>533400</xdr:colOff>
      <xdr:row>17</xdr:row>
      <xdr:rowOff>652735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77733" y="12335933"/>
          <a:ext cx="516467" cy="635802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18</xdr:row>
      <xdr:rowOff>25400</xdr:rowOff>
    </xdr:from>
    <xdr:to>
      <xdr:col>3</xdr:col>
      <xdr:colOff>546608</xdr:colOff>
      <xdr:row>18</xdr:row>
      <xdr:rowOff>546608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86200" y="13174133"/>
          <a:ext cx="521208" cy="5212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0"/>
  <sheetViews>
    <sheetView tabSelected="1" topLeftCell="A16" zoomScale="150" zoomScaleNormal="150" zoomScalePageLayoutView="150" workbookViewId="0">
      <selection activeCell="D23" sqref="D23"/>
    </sheetView>
  </sheetViews>
  <sheetFormatPr baseColWidth="10" defaultColWidth="14.5" defaultRowHeight="15.75" customHeight="1" x14ac:dyDescent="0"/>
  <cols>
    <col min="1" max="1" width="6.5" customWidth="1"/>
    <col min="2" max="2" width="19.5" style="24" customWidth="1"/>
    <col min="3" max="3" width="24.5" style="24" customWidth="1"/>
    <col min="4" max="4" width="24.5" customWidth="1"/>
    <col min="5" max="5" width="10.6640625" customWidth="1"/>
    <col min="6" max="6" width="9.5" customWidth="1"/>
    <col min="7" max="7" width="14" customWidth="1"/>
    <col min="8" max="8" width="16.5" customWidth="1"/>
    <col min="9" max="9" width="19.83203125" customWidth="1"/>
    <col min="10" max="10" width="12.33203125" customWidth="1"/>
    <col min="12" max="12" width="14.83203125" customWidth="1"/>
    <col min="14" max="14" width="18" customWidth="1"/>
    <col min="15" max="15" width="10.83203125" customWidth="1"/>
    <col min="16" max="16" width="11.1640625" customWidth="1"/>
    <col min="19" max="19" width="17.5" customWidth="1"/>
  </cols>
  <sheetData>
    <row r="1" spans="1:30" ht="40.5" customHeight="1">
      <c r="A1" s="66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</row>
    <row r="2" spans="1:30" ht="17">
      <c r="E2" s="63" t="s">
        <v>1</v>
      </c>
      <c r="F2" s="64"/>
      <c r="G2" s="64"/>
      <c r="H2" s="64"/>
      <c r="I2" s="64"/>
      <c r="J2" s="63" t="s">
        <v>2</v>
      </c>
      <c r="K2" s="64"/>
      <c r="L2" s="64"/>
      <c r="M2" s="64"/>
      <c r="N2" s="64"/>
      <c r="O2" s="63" t="s">
        <v>3</v>
      </c>
      <c r="P2" s="64"/>
      <c r="Q2" s="64"/>
      <c r="R2" s="64"/>
      <c r="S2" s="65"/>
    </row>
    <row r="3" spans="1:30" ht="17">
      <c r="A3" s="1"/>
      <c r="B3" s="25" t="s">
        <v>4</v>
      </c>
      <c r="C3" s="26" t="s">
        <v>15</v>
      </c>
      <c r="D3" s="2" t="s">
        <v>5</v>
      </c>
      <c r="E3" s="3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5" t="s">
        <v>6</v>
      </c>
      <c r="K3" s="6" t="s">
        <v>7</v>
      </c>
      <c r="L3" s="6" t="s">
        <v>8</v>
      </c>
      <c r="M3" s="6" t="s">
        <v>9</v>
      </c>
      <c r="N3" s="6" t="s">
        <v>10</v>
      </c>
      <c r="O3" s="3" t="s">
        <v>6</v>
      </c>
      <c r="P3" s="4" t="s">
        <v>7</v>
      </c>
      <c r="Q3" s="4" t="s">
        <v>8</v>
      </c>
      <c r="R3" s="4" t="s">
        <v>9</v>
      </c>
      <c r="S3" s="7" t="s">
        <v>10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46.5" customHeight="1">
      <c r="A4" s="8"/>
      <c r="B4" s="27"/>
      <c r="C4" s="27"/>
      <c r="D4" s="8"/>
      <c r="E4" s="11"/>
      <c r="F4" s="12"/>
      <c r="G4" s="13" t="s">
        <v>11</v>
      </c>
      <c r="H4" s="13" t="s">
        <v>12</v>
      </c>
      <c r="I4" s="13" t="s">
        <v>13</v>
      </c>
      <c r="J4" s="14"/>
      <c r="K4" s="15"/>
      <c r="L4" s="16" t="s">
        <v>11</v>
      </c>
      <c r="M4" s="16" t="s">
        <v>12</v>
      </c>
      <c r="N4" s="16" t="s">
        <v>13</v>
      </c>
      <c r="O4" s="11"/>
      <c r="P4" s="12"/>
      <c r="Q4" s="13" t="s">
        <v>11</v>
      </c>
      <c r="R4" s="13" t="s">
        <v>12</v>
      </c>
      <c r="S4" s="17" t="s">
        <v>13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ht="65.25" customHeight="1">
      <c r="A5" s="9">
        <v>1</v>
      </c>
      <c r="B5" s="24" t="s">
        <v>34</v>
      </c>
      <c r="C5" s="24" t="s">
        <v>32</v>
      </c>
      <c r="D5" s="28" t="s">
        <v>35</v>
      </c>
      <c r="E5" s="18">
        <v>16</v>
      </c>
      <c r="F5" s="18">
        <v>16</v>
      </c>
      <c r="G5" s="18">
        <v>1</v>
      </c>
      <c r="H5" s="18">
        <v>700</v>
      </c>
      <c r="I5" s="19">
        <f>IFERROR((H5/E5/F5/G5),"")</f>
        <v>2.734375</v>
      </c>
      <c r="J5" s="20"/>
      <c r="K5" s="20"/>
      <c r="L5" s="20">
        <v>1</v>
      </c>
      <c r="M5" s="20"/>
      <c r="N5" s="21" t="str">
        <f t="shared" ref="N5:N19" si="0">IFERROR((M5/J5/K5/L5),"")</f>
        <v/>
      </c>
      <c r="O5" s="18"/>
      <c r="P5" s="18"/>
      <c r="Q5" s="18">
        <v>1</v>
      </c>
      <c r="R5" s="18"/>
      <c r="S5" s="19" t="str">
        <f t="shared" ref="S5:S19" si="1">IFERROR((R5/O5/P5/Q5),"")</f>
        <v/>
      </c>
    </row>
    <row r="6" spans="1:30" ht="65.25" customHeight="1">
      <c r="A6" s="9">
        <v>2</v>
      </c>
      <c r="B6" s="24" t="s">
        <v>36</v>
      </c>
      <c r="C6" s="24" t="s">
        <v>37</v>
      </c>
      <c r="D6" s="28" t="s">
        <v>38</v>
      </c>
      <c r="E6" s="18">
        <v>20</v>
      </c>
      <c r="F6" s="18">
        <v>20</v>
      </c>
      <c r="G6" s="18">
        <v>1</v>
      </c>
      <c r="H6" s="18">
        <v>750</v>
      </c>
      <c r="I6" s="19">
        <f t="shared" ref="I6:I19" si="2">IFERROR((H6/E6/F6/G6),"")</f>
        <v>1.875</v>
      </c>
      <c r="J6" s="22"/>
      <c r="K6" s="22"/>
      <c r="L6" s="20">
        <v>1</v>
      </c>
      <c r="M6" s="22"/>
      <c r="N6" s="21" t="str">
        <f t="shared" si="0"/>
        <v/>
      </c>
      <c r="O6" s="23"/>
      <c r="P6" s="23"/>
      <c r="Q6" s="18">
        <v>1</v>
      </c>
      <c r="R6" s="23"/>
      <c r="S6" s="19" t="str">
        <f t="shared" si="1"/>
        <v/>
      </c>
    </row>
    <row r="7" spans="1:30" ht="65.25" customHeight="1">
      <c r="A7" s="9">
        <v>3</v>
      </c>
      <c r="B7" s="24" t="s">
        <v>16</v>
      </c>
      <c r="C7" s="24" t="s">
        <v>17</v>
      </c>
      <c r="D7" s="28" t="s">
        <v>18</v>
      </c>
      <c r="E7" s="18">
        <v>8</v>
      </c>
      <c r="F7" s="18">
        <v>8</v>
      </c>
      <c r="G7" s="18">
        <v>1</v>
      </c>
      <c r="H7" s="18">
        <v>300</v>
      </c>
      <c r="I7" s="19">
        <f t="shared" si="2"/>
        <v>4.6875</v>
      </c>
      <c r="J7" s="22"/>
      <c r="K7" s="22"/>
      <c r="L7" s="20">
        <v>1</v>
      </c>
      <c r="M7" s="22"/>
      <c r="N7" s="21" t="str">
        <f t="shared" si="0"/>
        <v/>
      </c>
      <c r="O7" s="23"/>
      <c r="P7" s="23"/>
      <c r="Q7" s="18">
        <v>1</v>
      </c>
      <c r="R7" s="23"/>
      <c r="S7" s="19" t="str">
        <f t="shared" si="1"/>
        <v/>
      </c>
    </row>
    <row r="8" spans="1:30" ht="65.25" customHeight="1">
      <c r="A8" s="9">
        <v>4</v>
      </c>
      <c r="B8" s="24" t="s">
        <v>24</v>
      </c>
      <c r="C8" s="24" t="s">
        <v>17</v>
      </c>
      <c r="D8" s="28" t="s">
        <v>39</v>
      </c>
      <c r="E8" s="18">
        <v>12</v>
      </c>
      <c r="F8" s="18">
        <v>12</v>
      </c>
      <c r="G8" s="18">
        <v>1</v>
      </c>
      <c r="H8" s="18">
        <v>274</v>
      </c>
      <c r="I8" s="19">
        <f t="shared" si="2"/>
        <v>1.9027777777777777</v>
      </c>
      <c r="J8" s="22"/>
      <c r="K8" s="22"/>
      <c r="L8" s="20">
        <v>1</v>
      </c>
      <c r="M8" s="22"/>
      <c r="N8" s="21" t="str">
        <f t="shared" si="0"/>
        <v/>
      </c>
      <c r="O8" s="23"/>
      <c r="P8" s="23"/>
      <c r="Q8" s="18">
        <v>1</v>
      </c>
      <c r="R8" s="23"/>
      <c r="S8" s="19" t="str">
        <f t="shared" si="1"/>
        <v/>
      </c>
    </row>
    <row r="9" spans="1:30" ht="65.25" customHeight="1">
      <c r="A9" s="9">
        <v>5</v>
      </c>
      <c r="B9" s="24" t="s">
        <v>25</v>
      </c>
      <c r="C9" s="24" t="s">
        <v>26</v>
      </c>
      <c r="D9" t="s">
        <v>27</v>
      </c>
      <c r="E9" s="18">
        <v>6</v>
      </c>
      <c r="F9" s="18">
        <v>6</v>
      </c>
      <c r="G9" s="18">
        <v>1</v>
      </c>
      <c r="H9" s="18">
        <v>125</v>
      </c>
      <c r="I9" s="19">
        <f t="shared" ref="I9:I18" si="3">IFERROR((H9/E9/F9/G9),"")</f>
        <v>3.4722222222222219</v>
      </c>
      <c r="J9" s="22"/>
      <c r="K9" s="22"/>
      <c r="L9" s="20">
        <v>1</v>
      </c>
      <c r="M9" s="22"/>
      <c r="N9" s="21" t="str">
        <f t="shared" si="0"/>
        <v/>
      </c>
      <c r="O9" s="23"/>
      <c r="P9" s="23"/>
      <c r="Q9" s="18">
        <v>1</v>
      </c>
      <c r="R9" s="23"/>
      <c r="S9" s="19" t="str">
        <f t="shared" si="1"/>
        <v/>
      </c>
    </row>
    <row r="10" spans="1:30" ht="65.25" customHeight="1">
      <c r="A10" s="9">
        <v>6</v>
      </c>
      <c r="B10" s="24" t="s">
        <v>51</v>
      </c>
      <c r="C10" s="24" t="s">
        <v>52</v>
      </c>
      <c r="D10" s="28" t="s">
        <v>53</v>
      </c>
      <c r="E10" s="18">
        <v>8</v>
      </c>
      <c r="F10" s="18">
        <v>8</v>
      </c>
      <c r="G10" s="18">
        <v>1</v>
      </c>
      <c r="H10" s="18">
        <v>400</v>
      </c>
      <c r="I10" s="19">
        <f t="shared" si="3"/>
        <v>6.25</v>
      </c>
      <c r="J10" s="22"/>
      <c r="K10" s="22"/>
      <c r="L10" s="20">
        <v>1</v>
      </c>
      <c r="M10" s="22"/>
      <c r="N10" s="21" t="str">
        <f t="shared" si="0"/>
        <v/>
      </c>
      <c r="O10" s="23"/>
      <c r="P10" s="23"/>
      <c r="Q10" s="18">
        <v>1</v>
      </c>
      <c r="R10" s="23"/>
      <c r="S10" s="19" t="str">
        <f t="shared" si="1"/>
        <v/>
      </c>
    </row>
    <row r="11" spans="1:30" ht="65.25" customHeight="1">
      <c r="A11" s="9">
        <v>7</v>
      </c>
      <c r="B11" s="24" t="s">
        <v>78</v>
      </c>
      <c r="C11" s="24" t="s">
        <v>20</v>
      </c>
      <c r="D11" s="29" t="s">
        <v>19</v>
      </c>
      <c r="E11" s="18">
        <v>24</v>
      </c>
      <c r="F11" s="18">
        <v>24</v>
      </c>
      <c r="G11" s="18">
        <v>1</v>
      </c>
      <c r="H11" s="18">
        <v>2850</v>
      </c>
      <c r="I11" s="19">
        <f t="shared" si="3"/>
        <v>4.947916666666667</v>
      </c>
      <c r="J11" s="22"/>
      <c r="K11" s="22"/>
      <c r="L11" s="20">
        <v>1</v>
      </c>
      <c r="M11" s="22"/>
      <c r="N11" s="21" t="str">
        <f t="shared" si="0"/>
        <v/>
      </c>
      <c r="O11" s="23"/>
      <c r="P11" s="23"/>
      <c r="Q11" s="18">
        <v>1</v>
      </c>
      <c r="R11" s="23"/>
      <c r="S11" s="19" t="str">
        <f t="shared" si="1"/>
        <v/>
      </c>
    </row>
    <row r="12" spans="1:30" ht="65.25" customHeight="1">
      <c r="A12" s="9">
        <v>8</v>
      </c>
      <c r="B12" s="24" t="s">
        <v>54</v>
      </c>
      <c r="C12" s="24" t="s">
        <v>55</v>
      </c>
      <c r="D12" s="29" t="s">
        <v>56</v>
      </c>
      <c r="E12" s="18">
        <v>6</v>
      </c>
      <c r="F12" s="18">
        <v>6</v>
      </c>
      <c r="G12" s="18">
        <v>1</v>
      </c>
      <c r="H12" s="18">
        <v>300</v>
      </c>
      <c r="I12" s="19">
        <f t="shared" si="3"/>
        <v>8.3333333333333339</v>
      </c>
      <c r="J12" s="22"/>
      <c r="K12" s="22"/>
      <c r="L12" s="20">
        <v>1</v>
      </c>
      <c r="M12" s="22"/>
      <c r="N12" s="21" t="str">
        <f t="shared" si="0"/>
        <v/>
      </c>
      <c r="O12" s="23"/>
      <c r="P12" s="23"/>
      <c r="Q12" s="18">
        <v>1</v>
      </c>
      <c r="R12" s="23"/>
      <c r="S12" s="19" t="str">
        <f t="shared" si="1"/>
        <v/>
      </c>
    </row>
    <row r="13" spans="1:30" ht="65.25" customHeight="1">
      <c r="A13" s="9">
        <v>9</v>
      </c>
      <c r="B13" s="24" t="s">
        <v>57</v>
      </c>
      <c r="C13" s="24" t="s">
        <v>58</v>
      </c>
      <c r="D13" s="29" t="s">
        <v>59</v>
      </c>
      <c r="E13" s="18">
        <v>20</v>
      </c>
      <c r="F13" s="18">
        <v>16</v>
      </c>
      <c r="G13" s="18">
        <v>1</v>
      </c>
      <c r="H13" s="18">
        <v>1800</v>
      </c>
      <c r="I13" s="19">
        <f t="shared" si="3"/>
        <v>5.625</v>
      </c>
      <c r="J13" s="22"/>
      <c r="K13" s="22"/>
      <c r="L13" s="20">
        <v>1</v>
      </c>
      <c r="M13" s="22"/>
      <c r="N13" s="21" t="str">
        <f t="shared" si="0"/>
        <v/>
      </c>
      <c r="O13" s="23"/>
      <c r="P13" s="23"/>
      <c r="Q13" s="18">
        <v>1</v>
      </c>
      <c r="R13" s="23"/>
      <c r="S13" s="19" t="str">
        <f t="shared" si="1"/>
        <v/>
      </c>
    </row>
    <row r="14" spans="1:30" ht="65.25" customHeight="1">
      <c r="A14" s="9">
        <v>10</v>
      </c>
      <c r="B14" s="24" t="s">
        <v>31</v>
      </c>
      <c r="C14" s="24" t="s">
        <v>32</v>
      </c>
      <c r="D14" s="29" t="s">
        <v>33</v>
      </c>
      <c r="E14" s="18">
        <v>16</v>
      </c>
      <c r="F14" s="18">
        <v>12</v>
      </c>
      <c r="G14" s="18">
        <v>1</v>
      </c>
      <c r="H14" s="18">
        <v>475</v>
      </c>
      <c r="I14" s="19">
        <f t="shared" si="3"/>
        <v>2.4739583333333335</v>
      </c>
      <c r="J14" s="22"/>
      <c r="K14" s="22"/>
      <c r="L14" s="20">
        <v>1</v>
      </c>
      <c r="M14" s="22"/>
      <c r="N14" s="21" t="str">
        <f t="shared" si="0"/>
        <v/>
      </c>
      <c r="O14" s="23"/>
      <c r="P14" s="23"/>
      <c r="Q14" s="18">
        <v>1</v>
      </c>
      <c r="R14" s="23"/>
      <c r="S14" s="19" t="str">
        <f t="shared" si="1"/>
        <v/>
      </c>
    </row>
    <row r="15" spans="1:30" ht="65.25" customHeight="1">
      <c r="A15" s="9">
        <v>11</v>
      </c>
      <c r="B15" s="24" t="s">
        <v>42</v>
      </c>
      <c r="C15" s="24" t="s">
        <v>43</v>
      </c>
      <c r="D15" s="29" t="s">
        <v>44</v>
      </c>
      <c r="E15" s="18">
        <v>16</v>
      </c>
      <c r="F15" s="18">
        <v>16</v>
      </c>
      <c r="G15" s="18">
        <v>1</v>
      </c>
      <c r="H15" s="18">
        <v>1800</v>
      </c>
      <c r="I15" s="19">
        <f t="shared" si="3"/>
        <v>7.03125</v>
      </c>
      <c r="J15" s="22"/>
      <c r="K15" s="22"/>
      <c r="L15" s="20">
        <v>1</v>
      </c>
      <c r="M15" s="22"/>
      <c r="N15" s="21" t="str">
        <f t="shared" si="0"/>
        <v/>
      </c>
      <c r="O15" s="23"/>
      <c r="P15" s="23"/>
      <c r="Q15" s="18">
        <v>1</v>
      </c>
      <c r="R15" s="23"/>
      <c r="S15" s="19" t="str">
        <f t="shared" si="1"/>
        <v/>
      </c>
    </row>
    <row r="16" spans="1:30" ht="65.25" customHeight="1">
      <c r="A16" s="9">
        <v>12</v>
      </c>
      <c r="B16" s="24" t="s">
        <v>21</v>
      </c>
      <c r="C16" s="24" t="s">
        <v>22</v>
      </c>
      <c r="D16" s="28" t="s">
        <v>23</v>
      </c>
      <c r="E16" s="18">
        <v>28</v>
      </c>
      <c r="F16" s="18">
        <v>28</v>
      </c>
      <c r="G16" s="18">
        <v>1</v>
      </c>
      <c r="H16" s="18">
        <v>2000</v>
      </c>
      <c r="I16" s="19">
        <f t="shared" si="3"/>
        <v>2.5510204081632653</v>
      </c>
      <c r="J16" s="22"/>
      <c r="K16" s="22"/>
      <c r="L16" s="20">
        <v>1</v>
      </c>
      <c r="M16" s="22"/>
      <c r="N16" s="21" t="str">
        <f t="shared" si="0"/>
        <v/>
      </c>
      <c r="O16" s="23"/>
      <c r="P16" s="23"/>
      <c r="Q16" s="18">
        <v>1</v>
      </c>
      <c r="R16" s="23"/>
      <c r="S16" s="19" t="str">
        <f t="shared" si="1"/>
        <v/>
      </c>
    </row>
    <row r="17" spans="1:19" ht="65.25" customHeight="1">
      <c r="A17" s="9">
        <v>13</v>
      </c>
      <c r="B17" s="24" t="s">
        <v>49</v>
      </c>
      <c r="C17" s="24" t="s">
        <v>48</v>
      </c>
      <c r="D17" s="29" t="s">
        <v>50</v>
      </c>
      <c r="E17" s="18">
        <v>12</v>
      </c>
      <c r="F17" s="18">
        <v>12</v>
      </c>
      <c r="G17" s="18">
        <v>1</v>
      </c>
      <c r="H17" s="18">
        <v>800</v>
      </c>
      <c r="I17" s="19">
        <f t="shared" si="3"/>
        <v>5.5555555555555562</v>
      </c>
      <c r="J17" s="22"/>
      <c r="K17" s="22"/>
      <c r="L17" s="20">
        <v>1</v>
      </c>
      <c r="M17" s="22"/>
      <c r="N17" s="21" t="str">
        <f t="shared" si="0"/>
        <v/>
      </c>
      <c r="O17" s="23"/>
      <c r="P17" s="23"/>
      <c r="Q17" s="18">
        <v>1</v>
      </c>
      <c r="R17" s="23"/>
      <c r="S17" s="19" t="str">
        <f t="shared" si="1"/>
        <v/>
      </c>
    </row>
    <row r="18" spans="1:19" ht="65.25" customHeight="1">
      <c r="A18" s="9">
        <v>14</v>
      </c>
      <c r="B18" s="24" t="s">
        <v>28</v>
      </c>
      <c r="C18" s="24" t="s">
        <v>29</v>
      </c>
      <c r="D18" s="29" t="s">
        <v>30</v>
      </c>
      <c r="E18" s="18">
        <v>14</v>
      </c>
      <c r="F18" s="18">
        <v>11</v>
      </c>
      <c r="G18" s="18">
        <v>1</v>
      </c>
      <c r="H18" s="18">
        <v>1450</v>
      </c>
      <c r="I18" s="19">
        <f t="shared" si="3"/>
        <v>9.4155844155844157</v>
      </c>
      <c r="J18" s="22"/>
      <c r="K18" s="22"/>
      <c r="L18" s="20">
        <v>1</v>
      </c>
      <c r="M18" s="22"/>
      <c r="N18" s="21" t="str">
        <f t="shared" si="0"/>
        <v/>
      </c>
      <c r="O18" s="23"/>
      <c r="P18" s="23"/>
      <c r="Q18" s="18">
        <v>1</v>
      </c>
      <c r="R18" s="23"/>
      <c r="S18" s="19" t="str">
        <f t="shared" si="1"/>
        <v/>
      </c>
    </row>
    <row r="19" spans="1:19" ht="65.25" customHeight="1">
      <c r="A19" s="9">
        <v>15</v>
      </c>
      <c r="B19" s="24" t="s">
        <v>45</v>
      </c>
      <c r="C19" s="24" t="s">
        <v>47</v>
      </c>
      <c r="D19" s="29" t="s">
        <v>46</v>
      </c>
      <c r="E19" s="18">
        <v>16</v>
      </c>
      <c r="F19" s="18">
        <v>16</v>
      </c>
      <c r="G19" s="18">
        <v>1</v>
      </c>
      <c r="H19" s="18">
        <v>350</v>
      </c>
      <c r="I19" s="19">
        <f t="shared" si="2"/>
        <v>1.3671875</v>
      </c>
      <c r="J19" s="22"/>
      <c r="K19" s="22"/>
      <c r="L19" s="20">
        <v>1</v>
      </c>
      <c r="M19" s="22"/>
      <c r="N19" s="21" t="str">
        <f t="shared" si="0"/>
        <v/>
      </c>
      <c r="O19" s="23"/>
      <c r="P19" s="23"/>
      <c r="Q19" s="18">
        <v>1</v>
      </c>
      <c r="R19" s="23"/>
      <c r="S19" s="19" t="str">
        <f t="shared" si="1"/>
        <v/>
      </c>
    </row>
    <row r="20" spans="1:19" ht="15.75" customHeight="1">
      <c r="H20" s="62" t="s">
        <v>14</v>
      </c>
      <c r="I20" s="58">
        <f>IFERROR(AVERAGE(I5:I19),"")</f>
        <v>4.5481787475091044</v>
      </c>
      <c r="M20" s="9" t="s">
        <v>14</v>
      </c>
      <c r="N20" s="10" t="str">
        <f>IFERROR(AVERAGE(N5:N19),"")</f>
        <v/>
      </c>
      <c r="R20" s="9" t="s">
        <v>14</v>
      </c>
      <c r="S20" s="10" t="str">
        <f>IFERROR(AVERAGE(S5:S19),"")</f>
        <v/>
      </c>
    </row>
    <row r="21" spans="1:19" ht="15.75" customHeight="1">
      <c r="H21" s="60" t="s">
        <v>76</v>
      </c>
      <c r="I21" s="32">
        <f>(H44+H32+H50+H56+H62+H38+H26)/7</f>
        <v>3.7803725299643665</v>
      </c>
    </row>
    <row r="22" spans="1:19" ht="15.75" customHeight="1">
      <c r="F22" s="61" t="s">
        <v>69</v>
      </c>
      <c r="G22" s="59">
        <v>100</v>
      </c>
      <c r="H22" s="61" t="s">
        <v>73</v>
      </c>
      <c r="I22" s="33">
        <v>2</v>
      </c>
    </row>
    <row r="23" spans="1:19" s="30" customFormat="1" ht="15.75" customHeight="1">
      <c r="B23" s="24"/>
      <c r="C23" s="24"/>
      <c r="H23" s="9"/>
      <c r="I23" s="57"/>
      <c r="M23" s="9"/>
      <c r="N23" s="10"/>
      <c r="R23" s="9"/>
      <c r="S23" s="10"/>
    </row>
    <row r="24" spans="1:19" s="30" customFormat="1" ht="15.75" customHeight="1">
      <c r="B24" s="24"/>
      <c r="C24" s="24"/>
      <c r="H24" s="9"/>
      <c r="I24" s="57"/>
      <c r="M24" s="9"/>
      <c r="N24" s="10"/>
      <c r="R24" s="9"/>
      <c r="S24" s="10"/>
    </row>
    <row r="25" spans="1:19" s="30" customFormat="1" ht="15.75" customHeight="1">
      <c r="B25" s="24"/>
      <c r="C25" s="24"/>
      <c r="H25" s="9"/>
      <c r="I25" s="57"/>
      <c r="J25" t="s">
        <v>72</v>
      </c>
      <c r="M25" s="9"/>
      <c r="N25" s="10"/>
      <c r="R25" s="9"/>
      <c r="S25" s="10"/>
    </row>
    <row r="26" spans="1:19" s="52" customFormat="1" ht="15" customHeight="1">
      <c r="B26" s="24" t="s">
        <v>75</v>
      </c>
      <c r="C26" s="24" t="s">
        <v>71</v>
      </c>
      <c r="D26" s="30" t="s">
        <v>64</v>
      </c>
      <c r="E26" s="34">
        <v>5</v>
      </c>
      <c r="F26" s="34">
        <v>5</v>
      </c>
      <c r="G26" s="34">
        <v>1</v>
      </c>
      <c r="H26" s="35">
        <f>IFERROR((I26/E26/F26/G26),"")</f>
        <v>7.3599999999999994</v>
      </c>
      <c r="I26" s="36">
        <v>184</v>
      </c>
    </row>
    <row r="27" spans="1:19" s="52" customFormat="1" ht="15" customHeight="1">
      <c r="B27" s="24" t="s">
        <v>61</v>
      </c>
      <c r="C27" s="24"/>
      <c r="D27" s="30"/>
      <c r="E27" s="37">
        <v>5</v>
      </c>
      <c r="F27" s="37">
        <v>5</v>
      </c>
      <c r="G27" s="37">
        <v>1.5</v>
      </c>
      <c r="H27" s="38">
        <v>16</v>
      </c>
      <c r="I27" s="39">
        <f>(E27+F27+G27)*H27</f>
        <v>184</v>
      </c>
    </row>
    <row r="28" spans="1:19" s="52" customFormat="1" ht="15" customHeight="1">
      <c r="B28" s="24" t="s">
        <v>74</v>
      </c>
      <c r="C28" s="24"/>
      <c r="D28" s="30"/>
      <c r="E28" s="40">
        <v>5</v>
      </c>
      <c r="F28" s="40">
        <v>5</v>
      </c>
      <c r="G28" s="40"/>
      <c r="H28" s="41">
        <f>H40</f>
        <v>4.5481787475091044</v>
      </c>
      <c r="I28" s="42">
        <f>(E28*F28)*H28</f>
        <v>113.70446868772761</v>
      </c>
    </row>
    <row r="29" spans="1:19" s="52" customFormat="1" ht="15.75" customHeight="1">
      <c r="B29" s="24" t="s">
        <v>68</v>
      </c>
      <c r="C29" s="30"/>
      <c r="D29" s="30"/>
      <c r="E29" s="49">
        <v>5</v>
      </c>
      <c r="F29" s="49">
        <v>5</v>
      </c>
      <c r="G29" s="49"/>
      <c r="H29" s="50">
        <f>I21</f>
        <v>3.7803725299643665</v>
      </c>
      <c r="I29" s="45">
        <f>(E29*F29)*H29</f>
        <v>94.509313249109155</v>
      </c>
      <c r="L29" s="52" t="s">
        <v>62</v>
      </c>
    </row>
    <row r="30" spans="1:19" s="52" customFormat="1" ht="15.75" customHeight="1">
      <c r="B30" s="24" t="s">
        <v>70</v>
      </c>
      <c r="E30" s="46">
        <v>5</v>
      </c>
      <c r="F30" s="46">
        <v>5</v>
      </c>
      <c r="G30" s="46"/>
      <c r="H30" s="51">
        <f>I22</f>
        <v>2</v>
      </c>
      <c r="I30" s="48">
        <f>(E30*F30)*H30+$G$22</f>
        <v>150</v>
      </c>
      <c r="J30" s="31">
        <f>I30/(E30*F30)</f>
        <v>6</v>
      </c>
    </row>
    <row r="31" spans="1:19" s="30" customFormat="1" ht="15.75" customHeight="1">
      <c r="B31" s="24"/>
      <c r="C31" s="24"/>
      <c r="H31" s="9"/>
      <c r="I31" s="57"/>
      <c r="M31" s="9"/>
      <c r="N31" s="10"/>
      <c r="R31" s="9"/>
      <c r="S31" s="10"/>
    </row>
    <row r="32" spans="1:19" ht="15.75" customHeight="1">
      <c r="B32" s="24" t="s">
        <v>75</v>
      </c>
      <c r="C32" s="24" t="s">
        <v>60</v>
      </c>
      <c r="D32" t="s">
        <v>41</v>
      </c>
      <c r="E32" s="34">
        <v>6</v>
      </c>
      <c r="F32" s="34">
        <v>6</v>
      </c>
      <c r="G32" s="34">
        <v>1</v>
      </c>
      <c r="H32" s="35">
        <f>IFERROR((I32/E32/F32/G32),"")</f>
        <v>6</v>
      </c>
      <c r="I32" s="36">
        <v>216</v>
      </c>
    </row>
    <row r="33" spans="2:19" ht="15.75" customHeight="1">
      <c r="B33" s="24" t="s">
        <v>61</v>
      </c>
      <c r="E33" s="37">
        <v>6</v>
      </c>
      <c r="F33" s="37">
        <v>6</v>
      </c>
      <c r="G33" s="37">
        <v>1.5</v>
      </c>
      <c r="H33" s="38">
        <v>16</v>
      </c>
      <c r="I33" s="39">
        <f>(E33+F33+G33)*H33</f>
        <v>216</v>
      </c>
    </row>
    <row r="34" spans="2:19" ht="15.75" customHeight="1">
      <c r="B34" s="24" t="s">
        <v>74</v>
      </c>
      <c r="E34" s="40">
        <v>6</v>
      </c>
      <c r="F34" s="40">
        <v>6</v>
      </c>
      <c r="G34" s="40"/>
      <c r="H34" s="41">
        <f>I20</f>
        <v>4.5481787475091044</v>
      </c>
      <c r="I34" s="42">
        <f>(E34*F34)*H34</f>
        <v>163.73443491032776</v>
      </c>
    </row>
    <row r="35" spans="2:19" ht="15.75" customHeight="1">
      <c r="B35" s="24" t="s">
        <v>68</v>
      </c>
      <c r="E35" s="43">
        <v>6</v>
      </c>
      <c r="F35" s="43">
        <v>6</v>
      </c>
      <c r="G35" s="43"/>
      <c r="H35" s="44">
        <f>I21</f>
        <v>3.7803725299643665</v>
      </c>
      <c r="I35" s="45">
        <f>(E35*F35)*H35</f>
        <v>136.0934110787172</v>
      </c>
    </row>
    <row r="36" spans="2:19" s="30" customFormat="1" ht="15.75" customHeight="1">
      <c r="B36" s="24" t="s">
        <v>70</v>
      </c>
      <c r="C36" s="24"/>
      <c r="E36" s="46">
        <v>6</v>
      </c>
      <c r="F36" s="46">
        <v>6</v>
      </c>
      <c r="G36" s="46"/>
      <c r="H36" s="47">
        <f>I22</f>
        <v>2</v>
      </c>
      <c r="I36" s="48">
        <f>(E36*F36)*H36+$G$22</f>
        <v>172</v>
      </c>
      <c r="J36" s="31">
        <f>I36/(E36*F36)</f>
        <v>4.7777777777777777</v>
      </c>
    </row>
    <row r="37" spans="2:19" s="30" customFormat="1" ht="15.75" customHeight="1">
      <c r="B37" s="24"/>
      <c r="C37" s="24"/>
      <c r="H37" s="9"/>
      <c r="I37" s="57"/>
      <c r="M37" s="9"/>
      <c r="N37" s="10"/>
      <c r="R37" s="9"/>
      <c r="S37" s="10"/>
    </row>
    <row r="38" spans="2:19" ht="15.75" customHeight="1">
      <c r="B38" s="24" t="s">
        <v>75</v>
      </c>
      <c r="C38" s="24" t="s">
        <v>67</v>
      </c>
      <c r="D38" s="30" t="s">
        <v>64</v>
      </c>
      <c r="E38" s="34">
        <v>8</v>
      </c>
      <c r="F38" s="34">
        <v>8</v>
      </c>
      <c r="G38" s="34">
        <v>1</v>
      </c>
      <c r="H38" s="35">
        <f>IFERROR((I38/E38/F38/G38),"")</f>
        <v>4.375</v>
      </c>
      <c r="I38" s="36">
        <v>280</v>
      </c>
    </row>
    <row r="39" spans="2:19" ht="15.75" customHeight="1">
      <c r="B39" s="24" t="s">
        <v>61</v>
      </c>
      <c r="D39" s="30"/>
      <c r="E39" s="37">
        <v>8</v>
      </c>
      <c r="F39" s="37">
        <v>8</v>
      </c>
      <c r="G39" s="37">
        <v>1.5</v>
      </c>
      <c r="H39" s="38">
        <v>16</v>
      </c>
      <c r="I39" s="39">
        <f>(E39+F39+G39)*H39</f>
        <v>280</v>
      </c>
    </row>
    <row r="40" spans="2:19" ht="15.75" customHeight="1">
      <c r="B40" s="24" t="s">
        <v>74</v>
      </c>
      <c r="E40" s="40">
        <v>8</v>
      </c>
      <c r="F40" s="40">
        <v>8</v>
      </c>
      <c r="G40" s="40"/>
      <c r="H40" s="41">
        <f>I20</f>
        <v>4.5481787475091044</v>
      </c>
      <c r="I40" s="42">
        <f>(E40*F40)*H40</f>
        <v>291.08343984058268</v>
      </c>
    </row>
    <row r="41" spans="2:19" ht="15.75" customHeight="1">
      <c r="B41" s="24" t="s">
        <v>68</v>
      </c>
      <c r="C41"/>
      <c r="E41" s="49">
        <v>8</v>
      </c>
      <c r="F41" s="49">
        <v>8</v>
      </c>
      <c r="G41" s="49"/>
      <c r="H41" s="50">
        <f>I21</f>
        <v>3.7803725299643665</v>
      </c>
      <c r="I41" s="45">
        <f>(E41*F41)*H41</f>
        <v>241.94384191771945</v>
      </c>
    </row>
    <row r="42" spans="2:19" s="52" customFormat="1" ht="15.75" customHeight="1">
      <c r="B42" s="24" t="s">
        <v>70</v>
      </c>
      <c r="E42" s="46">
        <v>8</v>
      </c>
      <c r="F42" s="46">
        <v>8</v>
      </c>
      <c r="G42" s="46"/>
      <c r="H42" s="51">
        <f>I22</f>
        <v>2</v>
      </c>
      <c r="I42" s="48">
        <f>(E42*F42)*H42+$G$22</f>
        <v>228</v>
      </c>
      <c r="J42" s="31">
        <f>I42/(E42*F42)</f>
        <v>3.5625</v>
      </c>
    </row>
    <row r="43" spans="2:19" s="30" customFormat="1" ht="15.75" customHeight="1">
      <c r="B43" s="24"/>
      <c r="C43" s="24"/>
      <c r="H43" s="9"/>
      <c r="I43" s="57"/>
      <c r="M43" s="9"/>
      <c r="N43" s="10"/>
      <c r="R43" s="9"/>
      <c r="S43" s="10"/>
    </row>
    <row r="44" spans="2:19" ht="15.75" customHeight="1">
      <c r="B44" s="24" t="s">
        <v>75</v>
      </c>
      <c r="C44" t="s">
        <v>40</v>
      </c>
      <c r="D44" t="s">
        <v>41</v>
      </c>
      <c r="E44" s="34">
        <v>12</v>
      </c>
      <c r="F44" s="34">
        <v>12</v>
      </c>
      <c r="G44" s="34">
        <v>1</v>
      </c>
      <c r="H44" s="35">
        <f>IFERROR((I44/E44/F44/G44),"")</f>
        <v>2.8333333333333335</v>
      </c>
      <c r="I44" s="36">
        <v>408</v>
      </c>
    </row>
    <row r="45" spans="2:19" ht="15.75" customHeight="1">
      <c r="B45" s="24" t="s">
        <v>61</v>
      </c>
      <c r="E45" s="37">
        <v>12</v>
      </c>
      <c r="F45" s="37">
        <v>12</v>
      </c>
      <c r="G45" s="37">
        <v>1.5</v>
      </c>
      <c r="H45" s="38">
        <v>16</v>
      </c>
      <c r="I45" s="39">
        <f>(E45+F45+G45)*H45</f>
        <v>408</v>
      </c>
    </row>
    <row r="46" spans="2:19" ht="15.75" customHeight="1">
      <c r="B46" s="24" t="s">
        <v>74</v>
      </c>
      <c r="E46" s="40">
        <v>12</v>
      </c>
      <c r="F46" s="40">
        <v>12</v>
      </c>
      <c r="G46" s="40"/>
      <c r="H46" s="41">
        <f>I20</f>
        <v>4.5481787475091044</v>
      </c>
      <c r="I46" s="42">
        <f>(E46*F46)*H46</f>
        <v>654.93773964131105</v>
      </c>
    </row>
    <row r="47" spans="2:19" ht="15.75" customHeight="1">
      <c r="B47" s="24" t="s">
        <v>68</v>
      </c>
      <c r="E47" s="43">
        <v>12</v>
      </c>
      <c r="F47" s="43">
        <v>12</v>
      </c>
      <c r="G47" s="43"/>
      <c r="H47" s="44">
        <f>I21</f>
        <v>3.7803725299643665</v>
      </c>
      <c r="I47" s="45">
        <f>(E47*F47)*H47</f>
        <v>544.37364431486878</v>
      </c>
      <c r="L47" t="s">
        <v>62</v>
      </c>
    </row>
    <row r="48" spans="2:19" s="30" customFormat="1" ht="15.75" customHeight="1">
      <c r="B48" s="24" t="s">
        <v>70</v>
      </c>
      <c r="C48" s="24"/>
      <c r="E48" s="46">
        <v>12</v>
      </c>
      <c r="F48" s="46">
        <v>12</v>
      </c>
      <c r="G48" s="46"/>
      <c r="H48" s="47">
        <f>I22</f>
        <v>2</v>
      </c>
      <c r="I48" s="48">
        <f>(E48*F48)*H48+$G$22</f>
        <v>388</v>
      </c>
      <c r="J48" s="31">
        <f>I48/(E48*F48)</f>
        <v>2.6944444444444446</v>
      </c>
    </row>
    <row r="49" spans="2:19" s="30" customFormat="1" ht="15.75" customHeight="1">
      <c r="B49" s="24"/>
      <c r="C49" s="24"/>
      <c r="H49" s="9"/>
      <c r="I49" s="57"/>
      <c r="M49" s="9"/>
      <c r="N49" s="10"/>
      <c r="R49" s="9"/>
      <c r="S49" s="10"/>
    </row>
    <row r="50" spans="2:19" ht="15.75" customHeight="1">
      <c r="B50" s="24" t="s">
        <v>75</v>
      </c>
      <c r="C50" s="24" t="s">
        <v>63</v>
      </c>
      <c r="D50" t="s">
        <v>64</v>
      </c>
      <c r="E50" s="34">
        <v>14</v>
      </c>
      <c r="F50" s="34">
        <v>14</v>
      </c>
      <c r="G50" s="34">
        <v>1</v>
      </c>
      <c r="H50" s="35">
        <f>IFERROR((I50/E50/F50/G50),"")</f>
        <v>2.4081632653061225</v>
      </c>
      <c r="I50" s="36">
        <v>472</v>
      </c>
    </row>
    <row r="51" spans="2:19" ht="15.75" customHeight="1">
      <c r="B51" s="24" t="s">
        <v>61</v>
      </c>
      <c r="E51" s="37">
        <v>14</v>
      </c>
      <c r="F51" s="37">
        <v>14</v>
      </c>
      <c r="G51" s="37">
        <v>1.5</v>
      </c>
      <c r="H51" s="38">
        <v>16</v>
      </c>
      <c r="I51" s="39">
        <f>(E51+F51+G51)*H51</f>
        <v>472</v>
      </c>
    </row>
    <row r="52" spans="2:19" ht="15.75" customHeight="1">
      <c r="B52" s="24" t="s">
        <v>74</v>
      </c>
      <c r="C52" s="29"/>
      <c r="E52" s="40">
        <v>14</v>
      </c>
      <c r="F52" s="40">
        <v>14</v>
      </c>
      <c r="G52" s="40"/>
      <c r="H52" s="41">
        <f>I20</f>
        <v>4.5481787475091044</v>
      </c>
      <c r="I52" s="42">
        <f>(E52*F52)*H52</f>
        <v>891.4430345117845</v>
      </c>
    </row>
    <row r="53" spans="2:19" ht="15.75" customHeight="1">
      <c r="B53" s="24" t="s">
        <v>68</v>
      </c>
      <c r="E53" s="43">
        <v>14</v>
      </c>
      <c r="F53" s="43">
        <v>14</v>
      </c>
      <c r="G53" s="43"/>
      <c r="H53" s="44">
        <f>I21</f>
        <v>3.7803725299643665</v>
      </c>
      <c r="I53" s="45">
        <f>(E53*F53)*H53</f>
        <v>740.95301587301583</v>
      </c>
    </row>
    <row r="54" spans="2:19" s="30" customFormat="1" ht="15.75" customHeight="1">
      <c r="B54" s="24" t="s">
        <v>70</v>
      </c>
      <c r="C54" s="24"/>
      <c r="E54" s="46">
        <v>14</v>
      </c>
      <c r="F54" s="46">
        <v>14</v>
      </c>
      <c r="G54" s="46"/>
      <c r="H54" s="47">
        <f>I22</f>
        <v>2</v>
      </c>
      <c r="I54" s="48">
        <f>(E54*F54)*H54+$G$22</f>
        <v>492</v>
      </c>
      <c r="J54" s="31">
        <f>I54/(E54*F54)</f>
        <v>2.510204081632653</v>
      </c>
    </row>
    <row r="55" spans="2:19" s="30" customFormat="1" ht="15.75" customHeight="1">
      <c r="B55" s="24"/>
      <c r="C55" s="24"/>
      <c r="H55" s="9"/>
      <c r="I55" s="57"/>
      <c r="M55" s="9"/>
      <c r="N55" s="10"/>
      <c r="R55" s="9"/>
      <c r="S55" s="10"/>
    </row>
    <row r="56" spans="2:19" ht="15.75" customHeight="1">
      <c r="B56" s="24" t="s">
        <v>75</v>
      </c>
      <c r="C56" s="24" t="s">
        <v>65</v>
      </c>
      <c r="D56" t="s">
        <v>64</v>
      </c>
      <c r="E56" s="34">
        <v>20</v>
      </c>
      <c r="F56" s="34">
        <v>16</v>
      </c>
      <c r="G56" s="34">
        <v>1</v>
      </c>
      <c r="H56" s="35">
        <f>IFERROR((I56/E56/F56/G56),"")</f>
        <v>1.875</v>
      </c>
      <c r="I56" s="36">
        <v>600</v>
      </c>
    </row>
    <row r="57" spans="2:19" ht="15.75" customHeight="1">
      <c r="B57" s="24" t="s">
        <v>61</v>
      </c>
      <c r="E57" s="37">
        <v>20</v>
      </c>
      <c r="F57" s="37">
        <v>16</v>
      </c>
      <c r="G57" s="37">
        <v>1.5</v>
      </c>
      <c r="H57" s="38">
        <v>16</v>
      </c>
      <c r="I57" s="39">
        <f>(E57+F57+G57)*H57</f>
        <v>600</v>
      </c>
      <c r="L57" t="s">
        <v>62</v>
      </c>
    </row>
    <row r="58" spans="2:19" ht="15.75" customHeight="1">
      <c r="B58" s="24" t="s">
        <v>74</v>
      </c>
      <c r="E58" s="40">
        <v>20</v>
      </c>
      <c r="F58" s="40">
        <v>16</v>
      </c>
      <c r="G58" s="40"/>
      <c r="H58" s="41">
        <f>I20</f>
        <v>4.5481787475091044</v>
      </c>
      <c r="I58" s="42">
        <f>(E58*F58)*H58</f>
        <v>1455.4171992029135</v>
      </c>
    </row>
    <row r="59" spans="2:19" ht="15.75" customHeight="1">
      <c r="B59" s="24" t="s">
        <v>68</v>
      </c>
      <c r="E59" s="49">
        <v>20</v>
      </c>
      <c r="F59" s="49">
        <v>16</v>
      </c>
      <c r="G59" s="49"/>
      <c r="H59" s="50">
        <f>I21</f>
        <v>3.7803725299643665</v>
      </c>
      <c r="I59" s="45">
        <f>(E59*F59)*H59</f>
        <v>1209.7192095885973</v>
      </c>
    </row>
    <row r="60" spans="2:19" s="30" customFormat="1" ht="15.75" customHeight="1">
      <c r="B60" s="24" t="s">
        <v>70</v>
      </c>
      <c r="C60" s="24"/>
      <c r="E60" s="46">
        <v>20</v>
      </c>
      <c r="F60" s="46">
        <v>16</v>
      </c>
      <c r="G60" s="46"/>
      <c r="H60" s="51">
        <f>I22</f>
        <v>2</v>
      </c>
      <c r="I60" s="48">
        <f>(E60*F60)*H60+$G$22</f>
        <v>740</v>
      </c>
      <c r="J60" s="31">
        <f>I60/(E60*F60)</f>
        <v>2.3125</v>
      </c>
    </row>
    <row r="62" spans="2:19" ht="15.75" customHeight="1">
      <c r="B62" s="24" t="s">
        <v>75</v>
      </c>
      <c r="C62" s="24" t="s">
        <v>66</v>
      </c>
      <c r="D62" s="30" t="s">
        <v>64</v>
      </c>
      <c r="E62" s="34">
        <v>18</v>
      </c>
      <c r="F62" s="34">
        <v>24</v>
      </c>
      <c r="G62" s="34">
        <v>1</v>
      </c>
      <c r="H62" s="35">
        <f>IFERROR((I62/E62/F62/G62),"")</f>
        <v>1.6111111111111109</v>
      </c>
      <c r="I62" s="36">
        <v>696</v>
      </c>
    </row>
    <row r="63" spans="2:19" ht="15.75" customHeight="1">
      <c r="B63" s="24" t="s">
        <v>61</v>
      </c>
      <c r="D63" s="30"/>
      <c r="E63" s="37">
        <v>18</v>
      </c>
      <c r="F63" s="37">
        <v>24</v>
      </c>
      <c r="G63" s="37">
        <v>1.5</v>
      </c>
      <c r="H63" s="38">
        <v>16</v>
      </c>
      <c r="I63" s="39">
        <f>(E63+F63+G63)*H63</f>
        <v>696</v>
      </c>
    </row>
    <row r="64" spans="2:19" ht="15.75" customHeight="1">
      <c r="B64" s="24" t="s">
        <v>74</v>
      </c>
      <c r="E64" s="40">
        <v>18</v>
      </c>
      <c r="F64" s="40">
        <v>24</v>
      </c>
      <c r="G64" s="40"/>
      <c r="H64" s="41">
        <f>I20</f>
        <v>4.5481787475091044</v>
      </c>
      <c r="I64" s="42">
        <f>(E64*F64)*H64</f>
        <v>1964.8132189239332</v>
      </c>
    </row>
    <row r="65" spans="2:11" ht="15.75" customHeight="1">
      <c r="B65" s="24" t="s">
        <v>68</v>
      </c>
      <c r="E65" s="49">
        <v>18</v>
      </c>
      <c r="F65" s="49">
        <v>24</v>
      </c>
      <c r="G65" s="49"/>
      <c r="H65" s="50">
        <f>I21</f>
        <v>3.7803725299643665</v>
      </c>
      <c r="I65" s="45">
        <f>(E65*F65)*H65</f>
        <v>1633.1209329446062</v>
      </c>
    </row>
    <row r="66" spans="2:11" s="30" customFormat="1" ht="15.75" customHeight="1">
      <c r="B66" s="24" t="s">
        <v>70</v>
      </c>
      <c r="C66" s="24"/>
      <c r="E66" s="46">
        <v>18</v>
      </c>
      <c r="F66" s="46">
        <v>24</v>
      </c>
      <c r="G66" s="46"/>
      <c r="H66" s="51">
        <f>I22</f>
        <v>2</v>
      </c>
      <c r="I66" s="48">
        <f>(E66*F66)*H66+$G$22</f>
        <v>964</v>
      </c>
      <c r="J66" s="31">
        <f>I66/(E66*F66)</f>
        <v>2.2314814814814814</v>
      </c>
    </row>
    <row r="68" spans="2:11" ht="15.75" customHeight="1">
      <c r="J68" s="31">
        <f>SUM(J26:J66)/7</f>
        <v>3.4412725407623368</v>
      </c>
      <c r="K68" t="s">
        <v>77</v>
      </c>
    </row>
    <row r="73" spans="2:11" ht="15.75" customHeight="1">
      <c r="K73" t="s">
        <v>62</v>
      </c>
    </row>
    <row r="97" spans="2:9" s="52" customFormat="1" ht="15" customHeight="1">
      <c r="B97" s="53"/>
      <c r="E97" s="54"/>
      <c r="F97" s="54"/>
      <c r="G97" s="54"/>
      <c r="H97" s="55"/>
      <c r="I97" s="56"/>
    </row>
    <row r="103" spans="2:9" s="52" customFormat="1" ht="15.75" customHeight="1">
      <c r="B103" s="53"/>
      <c r="C103" s="53"/>
    </row>
    <row r="104" spans="2:9" s="52" customFormat="1" ht="15.75" customHeight="1">
      <c r="B104" s="53"/>
      <c r="C104" s="53"/>
    </row>
    <row r="111" spans="2:9" ht="15.75" customHeight="1">
      <c r="C111"/>
    </row>
    <row r="119" spans="3:10" ht="15.75" customHeight="1">
      <c r="J119" s="24"/>
    </row>
    <row r="122" spans="3:10" ht="15.75" customHeight="1">
      <c r="C122"/>
    </row>
    <row r="130" spans="3:3" ht="15.75" customHeight="1">
      <c r="C130"/>
    </row>
  </sheetData>
  <sortState ref="B56:I59">
    <sortCondition ref="E59"/>
  </sortState>
  <mergeCells count="4">
    <mergeCell ref="E2:I2"/>
    <mergeCell ref="J2:N2"/>
    <mergeCell ref="O2:S2"/>
    <mergeCell ref="A1:S1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Horejs</dc:creator>
  <cp:lastModifiedBy>Sharon Blomquist</cp:lastModifiedBy>
  <dcterms:created xsi:type="dcterms:W3CDTF">2015-06-11T15:57:49Z</dcterms:created>
  <dcterms:modified xsi:type="dcterms:W3CDTF">2017-04-29T21:06:50Z</dcterms:modified>
</cp:coreProperties>
</file>